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1140" windowWidth="2040" windowHeight="1185"/>
  </bookViews>
  <sheets>
    <sheet name="data" sheetId="1" r:id="rId1"/>
  </sheets>
  <definedNames>
    <definedName name="_dep27" localSheetId="0">data!#REF!</definedName>
    <definedName name="_xlnm._FilterDatabase" localSheetId="0" hidden="1">data!$A$3:$I$25</definedName>
    <definedName name="_xlnm.Print_Titles" localSheetId="0">data!$2:$3</definedName>
    <definedName name="_xlnm.Print_Area" localSheetId="0">data!$A$1:$I$34</definedName>
  </definedNames>
  <calcPr calcId="125725"/>
</workbook>
</file>

<file path=xl/calcChain.xml><?xml version="1.0" encoding="utf-8"?>
<calcChain xmlns="http://schemas.openxmlformats.org/spreadsheetml/2006/main">
  <c r="C28" i="1"/>
  <c r="D16" l="1"/>
  <c r="D8"/>
  <c r="G19"/>
  <c r="G20"/>
  <c r="G21"/>
  <c r="G22"/>
  <c r="G23"/>
  <c r="G24"/>
  <c r="G25"/>
  <c r="G26"/>
  <c r="F21"/>
  <c r="F22"/>
  <c r="F23"/>
  <c r="F24"/>
  <c r="F25"/>
  <c r="F26"/>
  <c r="F13"/>
  <c r="F15"/>
  <c r="F17"/>
  <c r="F18"/>
  <c r="F19"/>
  <c r="F20"/>
  <c r="G11"/>
  <c r="G12"/>
  <c r="G13"/>
  <c r="G15"/>
  <c r="G17"/>
  <c r="G18"/>
  <c r="G9"/>
  <c r="G7"/>
  <c r="F9"/>
  <c r="F11"/>
  <c r="I28"/>
  <c r="F33"/>
  <c r="G33"/>
  <c r="E16" l="1"/>
  <c r="G16" s="1"/>
  <c r="H16"/>
  <c r="H14" s="1"/>
  <c r="I16"/>
  <c r="I14" s="1"/>
  <c r="C16"/>
  <c r="C14" s="1"/>
  <c r="D14"/>
  <c r="E14" l="1"/>
  <c r="F14" s="1"/>
  <c r="F16"/>
  <c r="E10"/>
  <c r="H10"/>
  <c r="I10"/>
  <c r="D10"/>
  <c r="E8"/>
  <c r="H8"/>
  <c r="I8"/>
  <c r="C8"/>
  <c r="D6"/>
  <c r="G6" s="1"/>
  <c r="E6"/>
  <c r="H6"/>
  <c r="I6"/>
  <c r="C6"/>
  <c r="F6" l="1"/>
  <c r="D5"/>
  <c r="G14"/>
  <c r="G10"/>
  <c r="F8"/>
  <c r="G8"/>
  <c r="I5"/>
  <c r="H5"/>
  <c r="E5"/>
  <c r="E28"/>
  <c r="I27"/>
  <c r="H27"/>
  <c r="E27"/>
  <c r="H28"/>
  <c r="D28"/>
  <c r="D27"/>
  <c r="C27"/>
  <c r="F12"/>
  <c r="C10"/>
  <c r="F10" s="1"/>
  <c r="G34"/>
  <c r="G32"/>
  <c r="G31"/>
  <c r="G30"/>
  <c r="G29"/>
  <c r="F34"/>
  <c r="F32"/>
  <c r="F31"/>
  <c r="F30"/>
  <c r="F29"/>
  <c r="F7"/>
  <c r="C5" l="1"/>
  <c r="C4" s="1"/>
  <c r="G5"/>
  <c r="F27"/>
  <c r="G28"/>
  <c r="H4"/>
  <c r="E4"/>
  <c r="F28"/>
  <c r="G27"/>
  <c r="I4"/>
  <c r="D4"/>
  <c r="F5" l="1"/>
  <c r="G4"/>
  <c r="F4"/>
</calcChain>
</file>

<file path=xl/sharedStrings.xml><?xml version="1.0" encoding="utf-8"?>
<sst xmlns="http://schemas.openxmlformats.org/spreadsheetml/2006/main" count="80" uniqueCount="80">
  <si>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</si>
  <si>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</si>
  <si>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</si>
  <si>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</si>
  <si>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</si>
  <si>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</si>
  <si>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</si>
  <si>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</si>
  <si>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</si>
  <si>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</si>
  <si>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</si>
  <si>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</si>
  <si>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</si>
  <si>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</si>
  <si>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</si>
  <si>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ШТРАФЫ, САНКЦИИ, ВОЗМЕЩЕНИЕ УЩЕРБА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</si>
  <si>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</si>
  <si>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</si>
  <si>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</si>
  <si>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</si>
  <si>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</si>
  <si>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</si>
  <si>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1 03 00000 00 0000 000</t>
  </si>
  <si>
    <t>1 03 02000 00 0000 000</t>
  </si>
  <si>
    <t>Акцизы на бензин автомобильный, дизельное топливо и масла для двигательных и карбюр. двигателей</t>
  </si>
  <si>
    <t>1 05 00000 00 0000 000</t>
  </si>
  <si>
    <t>1 08 00000 00 0000 000</t>
  </si>
  <si>
    <t>1 11 00000 00 0000 000</t>
  </si>
  <si>
    <t>1 12 00000 00 0000 000</t>
  </si>
  <si>
    <t>1 13 00000 00 0000 000</t>
  </si>
  <si>
    <t>1 14 00000 00 0000 000</t>
  </si>
  <si>
    <t>ДОХОДЫ ОТ ПРОДАЖИ МАТЕРИАЛЬНЫХ И НЕМАТЕРИАЛЬНЫХ АКТИВОВ</t>
  </si>
  <si>
    <t>1 16 00000 00 0000 000</t>
  </si>
  <si>
    <t>ВСЕГО ДОХОДОВ</t>
  </si>
  <si>
    <t>8</t>
  </si>
  <si>
    <t>9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</si>
  <si>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</si>
  <si>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</si>
  <si>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</si>
  <si>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</si>
  <si>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</si>
  <si>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</si>
  <si>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</si>
  <si>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2 00 00000 00 0000 000</t>
  </si>
  <si>
    <t>2 02 00000 00 0000 000</t>
  </si>
  <si>
    <t>2 19 00000 00 0000 000</t>
  </si>
  <si>
    <t>2025 год</t>
  </si>
  <si>
    <t>1 05 03000 01 0000 110</t>
  </si>
  <si>
    <t>Единый сельскохозяйственный налог</t>
  </si>
  <si>
    <t>2026 год</t>
  </si>
  <si>
    <t>2 07 00000 00 0000 000</t>
  </si>
  <si>
    <t>Прочие безвозмездные поступления</t>
  </si>
  <si>
    <t>2 02 10000 00 0000 150</t>
  </si>
  <si>
    <t>2 02 20000 00 0000 150</t>
  </si>
  <si>
    <t>2 02 30000 00 0000 150</t>
  </si>
  <si>
    <t>2 02 40000 00 0000 150</t>
  </si>
  <si>
    <t>1 05 02000 02 0000 000</t>
  </si>
  <si>
    <t>1 05 04000 02 0000 000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</si>
  <si>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</si>
  <si>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</si>
  <si>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1 17 00000 00 0000 000</t>
  </si>
  <si>
    <t xml:space="preserve">  ПРОЧИЕ НЕНАЛОГОВЫЕ ДОХОДЫ</t>
  </si>
  <si>
    <t>1 06 00000 00 0000 000</t>
  </si>
  <si>
    <t xml:space="preserve">  НАЛОГИ НА ИМУЩЕСТВО</t>
  </si>
  <si>
    <t>1 06 01000 00 0000 110</t>
  </si>
  <si>
    <t xml:space="preserve">  Налог на имущество физических лиц</t>
  </si>
  <si>
    <t>1 06 06000 00 0000 110</t>
  </si>
  <si>
    <t xml:space="preserve">  Земельный налог</t>
  </si>
  <si>
    <t>1 06 06030 00 0000 110</t>
  </si>
  <si>
    <t xml:space="preserve">  Земельный налог с организаций</t>
  </si>
  <si>
    <t>1 06 06040 00 0000 110</t>
  </si>
  <si>
    <t xml:space="preserve">  Земельный налог с физических лиц</t>
  </si>
  <si>
    <t>1 09 00000 00 0000 000</t>
  </si>
  <si>
    <t xml:space="preserve">  ЗАДОЛЖЕННОСТЬ И ПЕРЕРАСЧЕТЫ ПО ОТМЕНЕННЫМ НАЛОГАМ, СБОРАМ И ИНЫМ ОБЯЗАТЕЛЬНЫМ ПЛАТЕЖАМ</t>
  </si>
  <si>
    <t>Сведения о доходах  бюджета Брасовского муниципального района на 2025 год и на плановый период 2026 и 2027 годов в сравнении с ожидаемым исполнением за 2024 год и отчетом за 2023 год</t>
  </si>
  <si>
    <t>2023 год (факт)</t>
  </si>
  <si>
    <t>2024 год (оценка)</t>
  </si>
  <si>
    <t>отклонение от исполнения 2023 года</t>
  </si>
  <si>
    <t>отклонение от оценки исполнения 2024 года</t>
  </si>
  <si>
    <t>2027 год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</si>
</sst>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4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4" fontId="14" fillId="0" borderId="2" xfId="32" applyNumberFormat="1" applyFont="1" applyFill="1" applyBorder="1" applyAlignment="1" applyProtection="1">
      <alignment horizontal="center" vertical="center" wrapText="1"/>
      <protection locked="0"/>
    </xf>
    <xf numFmtId="4" fontId="14" fillId="8" borderId="2" xfId="10" applyNumberFormat="1" applyFont="1" applyFill="1" applyBorder="1" applyAlignment="1" applyProtection="1">
      <alignment horizontal="center" vertical="center" shrinkToFit="1"/>
    </xf>
    <xf numFmtId="4" fontId="14" fillId="8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4"/>
  <sheetViews>
    <sheetView tabSelected="1" view="pageBreakPreview" zoomScaleNormal="62" zoomScaleSheetLayoutView="100" workbookViewId="0">
      <pane ySplit="3" topLeftCell="A4" activePane="bottomLeft" state="frozen"/>
      <selection pane="bottomLeft" activeCell="C27" sqref="C27"/>
    </sheetView>
  </sheetViews>
  <sheetFormatPr defaultRowHeight="14.25"/>
  <cols>
    <col min="1" max="1" width="25.85546875" style="25" customWidth="1"/>
    <col min="2" max="2" width="73.71093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>
      <c r="A1" s="33" t="s">
        <v>74</v>
      </c>
      <c r="B1" s="33"/>
      <c r="C1" s="33"/>
      <c r="D1" s="33"/>
      <c r="E1" s="33"/>
      <c r="F1" s="33"/>
      <c r="G1" s="33"/>
      <c r="H1" s="33"/>
      <c r="I1" s="33"/>
    </row>
    <row r="2" spans="1:12" ht="53.25" customHeight="1">
      <c r="A2" s="1" t="s">
        <v>16</v>
      </c>
      <c r="B2" s="2" t="s">
        <v>0</v>
      </c>
      <c r="C2" s="3" t="s">
        <v>75</v>
      </c>
      <c r="D2" s="3" t="s">
        <v>76</v>
      </c>
      <c r="E2" s="4" t="s">
        <v>46</v>
      </c>
      <c r="F2" s="4" t="s">
        <v>77</v>
      </c>
      <c r="G2" s="4" t="s">
        <v>78</v>
      </c>
      <c r="H2" s="4" t="s">
        <v>49</v>
      </c>
      <c r="I2" s="4" t="s">
        <v>79</v>
      </c>
    </row>
    <row r="3" spans="1:12" ht="22.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34</v>
      </c>
      <c r="I3" s="6" t="s">
        <v>35</v>
      </c>
    </row>
    <row r="4" spans="1:12" ht="30" customHeight="1">
      <c r="A4" s="31" t="s">
        <v>33</v>
      </c>
      <c r="B4" s="32"/>
      <c r="C4" s="9">
        <f>C5+C27</f>
        <v>96081975.280000001</v>
      </c>
      <c r="D4" s="9">
        <f>D5+D27</f>
        <v>107038527.11</v>
      </c>
      <c r="E4" s="9">
        <f>E5+E27</f>
        <v>79073926</v>
      </c>
      <c r="F4" s="9">
        <f>E4-C4</f>
        <v>-17008049.280000001</v>
      </c>
      <c r="G4" s="9">
        <f>E4-D4</f>
        <v>-27964601.109999999</v>
      </c>
      <c r="H4" s="9">
        <f>H5+H27</f>
        <v>75858359</v>
      </c>
      <c r="I4" s="9">
        <f>I5+I27</f>
        <v>80114566</v>
      </c>
    </row>
    <row r="5" spans="1:12" ht="16.5" customHeight="1">
      <c r="A5" s="7" t="s">
        <v>17</v>
      </c>
      <c r="B5" s="8" t="s">
        <v>18</v>
      </c>
      <c r="C5" s="9">
        <f>C6+C8+C10+C19+C21+C22+C23+C24+C25+C26+C14+C20</f>
        <v>33651521.940000005</v>
      </c>
      <c r="D5" s="9">
        <f t="shared" ref="D5:I5" si="0">D6+D8+D10+D19+D21+D22+D23+D24+D25+D26+D14+D20</f>
        <v>60920699.460000001</v>
      </c>
      <c r="E5" s="9">
        <f t="shared" si="0"/>
        <v>54040000</v>
      </c>
      <c r="F5" s="9">
        <f t="shared" ref="F5:F6" si="1">E5-C5</f>
        <v>20388478.059999995</v>
      </c>
      <c r="G5" s="9">
        <f>E5-D5</f>
        <v>-6880699.4600000009</v>
      </c>
      <c r="H5" s="9">
        <f t="shared" si="0"/>
        <v>57749000</v>
      </c>
      <c r="I5" s="9">
        <f t="shared" si="0"/>
        <v>61974000</v>
      </c>
    </row>
    <row r="6" spans="1:12">
      <c r="A6" s="11" t="s">
        <v>19</v>
      </c>
      <c r="B6" s="12" t="s">
        <v>8</v>
      </c>
      <c r="C6" s="17">
        <f>C7</f>
        <v>17674877.890000001</v>
      </c>
      <c r="D6" s="17">
        <f t="shared" ref="D6:I6" si="2">D7</f>
        <v>26727000</v>
      </c>
      <c r="E6" s="17">
        <f t="shared" si="2"/>
        <v>19455000</v>
      </c>
      <c r="F6" s="28">
        <f t="shared" si="1"/>
        <v>1780122.1099999994</v>
      </c>
      <c r="G6" s="30">
        <f>E6-D6</f>
        <v>-7272000</v>
      </c>
      <c r="H6" s="17">
        <f t="shared" si="2"/>
        <v>20947000</v>
      </c>
      <c r="I6" s="17">
        <f t="shared" si="2"/>
        <v>22495000</v>
      </c>
    </row>
    <row r="7" spans="1:12">
      <c r="A7" s="6" t="s">
        <v>20</v>
      </c>
      <c r="B7" s="16" t="s">
        <v>21</v>
      </c>
      <c r="C7" s="13">
        <v>17674877.890000001</v>
      </c>
      <c r="D7" s="14">
        <v>26727000</v>
      </c>
      <c r="E7" s="14">
        <v>19455000</v>
      </c>
      <c r="F7" s="14">
        <f t="shared" ref="F7:F34" si="3">E7-C7</f>
        <v>1780122.1099999994</v>
      </c>
      <c r="G7" s="14">
        <f t="shared" ref="G7:G34" si="4">E7-D7</f>
        <v>-7272000</v>
      </c>
      <c r="H7" s="14">
        <v>20947000</v>
      </c>
      <c r="I7" s="15">
        <v>22495000</v>
      </c>
    </row>
    <row r="8" spans="1:12" ht="28.5">
      <c r="A8" s="11" t="s">
        <v>22</v>
      </c>
      <c r="B8" s="12" t="s">
        <v>9</v>
      </c>
      <c r="C8" s="17">
        <f>C9</f>
        <v>4066252.65</v>
      </c>
      <c r="D8" s="17">
        <f>D9</f>
        <v>4245000</v>
      </c>
      <c r="E8" s="17">
        <f t="shared" ref="E8:I8" si="5">E9</f>
        <v>4281000</v>
      </c>
      <c r="F8" s="29">
        <f t="shared" si="3"/>
        <v>214747.35000000009</v>
      </c>
      <c r="G8" s="14">
        <f t="shared" si="4"/>
        <v>36000</v>
      </c>
      <c r="H8" s="17">
        <f t="shared" si="5"/>
        <v>4330000</v>
      </c>
      <c r="I8" s="17">
        <f t="shared" si="5"/>
        <v>5611000</v>
      </c>
    </row>
    <row r="9" spans="1:12" ht="28.5">
      <c r="A9" s="6" t="s">
        <v>23</v>
      </c>
      <c r="B9" s="16" t="s">
        <v>24</v>
      </c>
      <c r="C9" s="13">
        <v>4066252.65</v>
      </c>
      <c r="D9" s="27">
        <v>4245000</v>
      </c>
      <c r="E9" s="14">
        <v>4281000</v>
      </c>
      <c r="F9" s="14">
        <f t="shared" si="3"/>
        <v>214747.35000000009</v>
      </c>
      <c r="G9" s="14">
        <f t="shared" si="4"/>
        <v>36000</v>
      </c>
      <c r="H9" s="14">
        <v>4330000</v>
      </c>
      <c r="I9" s="15">
        <v>5611000</v>
      </c>
    </row>
    <row r="10" spans="1:12">
      <c r="A10" s="11" t="s">
        <v>25</v>
      </c>
      <c r="B10" s="12" t="s">
        <v>10</v>
      </c>
      <c r="C10" s="17">
        <f>C11+C13+C12</f>
        <v>-99755</v>
      </c>
      <c r="D10" s="18">
        <f>D11+D13+D12</f>
        <v>16104000</v>
      </c>
      <c r="E10" s="18">
        <f t="shared" ref="E10:I10" si="6">E11+E13+E12</f>
        <v>17714000</v>
      </c>
      <c r="F10" s="29">
        <f t="shared" si="3"/>
        <v>17813755</v>
      </c>
      <c r="G10" s="29">
        <f t="shared" si="4"/>
        <v>1610000</v>
      </c>
      <c r="H10" s="18">
        <f t="shared" si="6"/>
        <v>18777000</v>
      </c>
      <c r="I10" s="18">
        <f t="shared" si="6"/>
        <v>20092000</v>
      </c>
    </row>
    <row r="11" spans="1:12">
      <c r="A11" s="6" t="s">
        <v>56</v>
      </c>
      <c r="B11" s="16" t="s">
        <v>58</v>
      </c>
      <c r="C11" s="13">
        <v>0</v>
      </c>
      <c r="D11" s="14">
        <v>0</v>
      </c>
      <c r="E11" s="14">
        <v>0</v>
      </c>
      <c r="F11" s="14">
        <f t="shared" si="3"/>
        <v>0</v>
      </c>
      <c r="G11" s="14">
        <f t="shared" si="4"/>
        <v>0</v>
      </c>
      <c r="H11" s="14">
        <v>0</v>
      </c>
      <c r="I11" s="15">
        <v>0</v>
      </c>
      <c r="L11" s="26"/>
    </row>
    <row r="12" spans="1:12">
      <c r="A12" s="6" t="s">
        <v>47</v>
      </c>
      <c r="B12" s="16" t="s">
        <v>48</v>
      </c>
      <c r="C12" s="13">
        <v>-99755</v>
      </c>
      <c r="D12" s="14">
        <v>16104000</v>
      </c>
      <c r="E12" s="14">
        <v>17714000</v>
      </c>
      <c r="F12" s="14">
        <f t="shared" si="3"/>
        <v>17813755</v>
      </c>
      <c r="G12" s="14">
        <f t="shared" si="4"/>
        <v>1610000</v>
      </c>
      <c r="H12" s="14">
        <v>18777000</v>
      </c>
      <c r="I12" s="15">
        <v>20092000</v>
      </c>
    </row>
    <row r="13" spans="1:12">
      <c r="A13" s="6" t="s">
        <v>57</v>
      </c>
      <c r="B13" s="16" t="s">
        <v>59</v>
      </c>
      <c r="C13" s="13">
        <v>0</v>
      </c>
      <c r="D13" s="14">
        <v>0</v>
      </c>
      <c r="E13" s="14">
        <v>0</v>
      </c>
      <c r="F13" s="14">
        <f t="shared" si="3"/>
        <v>0</v>
      </c>
      <c r="G13" s="14">
        <f t="shared" si="4"/>
        <v>0</v>
      </c>
      <c r="H13" s="14">
        <v>0</v>
      </c>
      <c r="I13" s="15">
        <v>0</v>
      </c>
    </row>
    <row r="14" spans="1:12">
      <c r="A14" s="11" t="s">
        <v>62</v>
      </c>
      <c r="B14" s="12" t="s">
        <v>63</v>
      </c>
      <c r="C14" s="17">
        <f>C15+C16</f>
        <v>9623930.3599999994</v>
      </c>
      <c r="D14" s="17">
        <f t="shared" ref="D14:I14" si="7">D15+D16</f>
        <v>10620000</v>
      </c>
      <c r="E14" s="17">
        <f t="shared" si="7"/>
        <v>10885000</v>
      </c>
      <c r="F14" s="29">
        <f t="shared" si="3"/>
        <v>1261069.6400000006</v>
      </c>
      <c r="G14" s="29">
        <f t="shared" si="4"/>
        <v>265000</v>
      </c>
      <c r="H14" s="17">
        <f t="shared" si="7"/>
        <v>11990000</v>
      </c>
      <c r="I14" s="17">
        <f t="shared" si="7"/>
        <v>12071000</v>
      </c>
    </row>
    <row r="15" spans="1:12">
      <c r="A15" s="11" t="s">
        <v>64</v>
      </c>
      <c r="B15" s="12" t="s">
        <v>65</v>
      </c>
      <c r="C15" s="17">
        <v>5910471.3899999997</v>
      </c>
      <c r="D15" s="18">
        <v>5973000</v>
      </c>
      <c r="E15" s="18">
        <v>6023000</v>
      </c>
      <c r="F15" s="14">
        <f t="shared" si="3"/>
        <v>112528.61000000034</v>
      </c>
      <c r="G15" s="14">
        <f t="shared" si="4"/>
        <v>50000</v>
      </c>
      <c r="H15" s="18">
        <v>7030000</v>
      </c>
      <c r="I15" s="18">
        <v>7061000</v>
      </c>
    </row>
    <row r="16" spans="1:12">
      <c r="A16" s="11" t="s">
        <v>66</v>
      </c>
      <c r="B16" s="12" t="s">
        <v>67</v>
      </c>
      <c r="C16" s="17">
        <f>C17+C18</f>
        <v>3713458.9699999997</v>
      </c>
      <c r="D16" s="17">
        <f>D17+D18</f>
        <v>4647000</v>
      </c>
      <c r="E16" s="17">
        <f t="shared" ref="E16:I16" si="8">E17+E18</f>
        <v>4862000</v>
      </c>
      <c r="F16" s="14">
        <f t="shared" si="3"/>
        <v>1148541.0300000003</v>
      </c>
      <c r="G16" s="14">
        <f t="shared" si="4"/>
        <v>215000</v>
      </c>
      <c r="H16" s="17">
        <f t="shared" si="8"/>
        <v>4960000</v>
      </c>
      <c r="I16" s="17">
        <f t="shared" si="8"/>
        <v>5010000</v>
      </c>
    </row>
    <row r="17" spans="1:9">
      <c r="A17" s="11" t="s">
        <v>68</v>
      </c>
      <c r="B17" s="12" t="s">
        <v>69</v>
      </c>
      <c r="C17" s="17">
        <v>745175.4</v>
      </c>
      <c r="D17" s="18">
        <v>1737000</v>
      </c>
      <c r="E17" s="18">
        <v>1924000</v>
      </c>
      <c r="F17" s="14">
        <f t="shared" si="3"/>
        <v>1178824.6000000001</v>
      </c>
      <c r="G17" s="14">
        <f t="shared" si="4"/>
        <v>187000</v>
      </c>
      <c r="H17" s="18">
        <v>1993000</v>
      </c>
      <c r="I17" s="18">
        <v>2013000</v>
      </c>
    </row>
    <row r="18" spans="1:9">
      <c r="A18" s="11" t="s">
        <v>70</v>
      </c>
      <c r="B18" s="12" t="s">
        <v>71</v>
      </c>
      <c r="C18" s="17">
        <v>2968283.57</v>
      </c>
      <c r="D18" s="18">
        <v>2910000</v>
      </c>
      <c r="E18" s="18">
        <v>2938000</v>
      </c>
      <c r="F18" s="14">
        <f t="shared" si="3"/>
        <v>-30283.569999999832</v>
      </c>
      <c r="G18" s="14">
        <f t="shared" si="4"/>
        <v>28000</v>
      </c>
      <c r="H18" s="18">
        <v>2967000</v>
      </c>
      <c r="I18" s="18">
        <v>2997000</v>
      </c>
    </row>
    <row r="19" spans="1:9">
      <c r="A19" s="11" t="s">
        <v>26</v>
      </c>
      <c r="B19" s="12" t="s">
        <v>11</v>
      </c>
      <c r="C19" s="17">
        <v>0</v>
      </c>
      <c r="D19" s="18">
        <v>0</v>
      </c>
      <c r="E19" s="18">
        <v>0</v>
      </c>
      <c r="F19" s="14">
        <f t="shared" si="3"/>
        <v>0</v>
      </c>
      <c r="G19" s="14">
        <f t="shared" si="4"/>
        <v>0</v>
      </c>
      <c r="H19" s="18">
        <v>0</v>
      </c>
      <c r="I19" s="19">
        <v>0</v>
      </c>
    </row>
    <row r="20" spans="1:9" ht="28.5">
      <c r="A20" s="11" t="s">
        <v>72</v>
      </c>
      <c r="B20" s="12" t="s">
        <v>73</v>
      </c>
      <c r="C20" s="17">
        <v>4078.07</v>
      </c>
      <c r="D20" s="18">
        <v>0</v>
      </c>
      <c r="E20" s="18">
        <v>0</v>
      </c>
      <c r="F20" s="14">
        <f t="shared" si="3"/>
        <v>-4078.07</v>
      </c>
      <c r="G20" s="14">
        <f t="shared" si="4"/>
        <v>0</v>
      </c>
      <c r="H20" s="18">
        <v>0</v>
      </c>
      <c r="I20" s="19">
        <v>0</v>
      </c>
    </row>
    <row r="21" spans="1:9" ht="28.5">
      <c r="A21" s="11" t="s">
        <v>27</v>
      </c>
      <c r="B21" s="12" t="s">
        <v>12</v>
      </c>
      <c r="C21" s="17">
        <v>1434541.92</v>
      </c>
      <c r="D21" s="18">
        <v>2284714.75</v>
      </c>
      <c r="E21" s="18">
        <v>1405000</v>
      </c>
      <c r="F21" s="29">
        <f t="shared" si="3"/>
        <v>-29541.919999999925</v>
      </c>
      <c r="G21" s="29">
        <f t="shared" si="4"/>
        <v>-879714.75</v>
      </c>
      <c r="H21" s="18">
        <v>1405000</v>
      </c>
      <c r="I21" s="18">
        <v>1405000</v>
      </c>
    </row>
    <row r="22" spans="1:9">
      <c r="A22" s="11" t="s">
        <v>28</v>
      </c>
      <c r="B22" s="12" t="s">
        <v>13</v>
      </c>
      <c r="C22" s="17">
        <v>0</v>
      </c>
      <c r="D22" s="18">
        <v>0</v>
      </c>
      <c r="E22" s="18">
        <v>0</v>
      </c>
      <c r="F22" s="14">
        <f t="shared" si="3"/>
        <v>0</v>
      </c>
      <c r="G22" s="14">
        <f t="shared" si="4"/>
        <v>0</v>
      </c>
      <c r="H22" s="18">
        <v>0</v>
      </c>
      <c r="I22" s="19">
        <v>0</v>
      </c>
    </row>
    <row r="23" spans="1:9" ht="28.5">
      <c r="A23" s="11" t="s">
        <v>29</v>
      </c>
      <c r="B23" s="12" t="s">
        <v>14</v>
      </c>
      <c r="C23" s="17">
        <v>0</v>
      </c>
      <c r="D23" s="18">
        <v>0</v>
      </c>
      <c r="E23" s="18">
        <v>0</v>
      </c>
      <c r="F23" s="14">
        <f t="shared" si="3"/>
        <v>0</v>
      </c>
      <c r="G23" s="14">
        <f t="shared" si="4"/>
        <v>0</v>
      </c>
      <c r="H23" s="18">
        <v>0</v>
      </c>
      <c r="I23" s="19">
        <v>0</v>
      </c>
    </row>
    <row r="24" spans="1:9">
      <c r="A24" s="11" t="s">
        <v>30</v>
      </c>
      <c r="B24" s="12" t="s">
        <v>31</v>
      </c>
      <c r="C24" s="17">
        <v>942806.84</v>
      </c>
      <c r="D24" s="18">
        <v>894766.1</v>
      </c>
      <c r="E24" s="18">
        <v>300000</v>
      </c>
      <c r="F24" s="14">
        <f t="shared" si="3"/>
        <v>-642806.84</v>
      </c>
      <c r="G24" s="14">
        <f t="shared" si="4"/>
        <v>-594766.1</v>
      </c>
      <c r="H24" s="18">
        <v>300000</v>
      </c>
      <c r="I24" s="19">
        <v>300000</v>
      </c>
    </row>
    <row r="25" spans="1:9">
      <c r="A25" s="11" t="s">
        <v>32</v>
      </c>
      <c r="B25" s="12" t="s">
        <v>15</v>
      </c>
      <c r="C25" s="17">
        <v>4789.21</v>
      </c>
      <c r="D25" s="18">
        <v>45218.61</v>
      </c>
      <c r="E25" s="18">
        <v>0</v>
      </c>
      <c r="F25" s="14">
        <f t="shared" si="3"/>
        <v>-4789.21</v>
      </c>
      <c r="G25" s="14">
        <f t="shared" si="4"/>
        <v>-45218.61</v>
      </c>
      <c r="H25" s="18">
        <v>0</v>
      </c>
      <c r="I25" s="19">
        <v>0</v>
      </c>
    </row>
    <row r="26" spans="1:9">
      <c r="A26" s="11" t="s">
        <v>60</v>
      </c>
      <c r="B26" s="12" t="s">
        <v>61</v>
      </c>
      <c r="C26" s="17">
        <v>0</v>
      </c>
      <c r="D26" s="18">
        <v>0</v>
      </c>
      <c r="E26" s="18">
        <v>0</v>
      </c>
      <c r="F26" s="14">
        <f t="shared" si="3"/>
        <v>0</v>
      </c>
      <c r="G26" s="14">
        <f t="shared" si="4"/>
        <v>0</v>
      </c>
      <c r="H26" s="18">
        <v>0</v>
      </c>
      <c r="I26" s="19">
        <v>0</v>
      </c>
    </row>
    <row r="27" spans="1:9" s="10" customFormat="1" ht="28.5" customHeight="1">
      <c r="A27" s="7" t="s">
        <v>43</v>
      </c>
      <c r="B27" s="8" t="s">
        <v>36</v>
      </c>
      <c r="C27" s="9">
        <f>SUM(C29:C34)</f>
        <v>62430453.339999996</v>
      </c>
      <c r="D27" s="9">
        <f>SUM(D29:D34)</f>
        <v>46117827.649999999</v>
      </c>
      <c r="E27" s="9">
        <f>SUM(E29:E34)</f>
        <v>25033926</v>
      </c>
      <c r="F27" s="9">
        <f t="shared" si="3"/>
        <v>-37396527.339999996</v>
      </c>
      <c r="G27" s="9">
        <f t="shared" si="4"/>
        <v>-21083901.649999999</v>
      </c>
      <c r="H27" s="9">
        <f>SUM(H29:H34)</f>
        <v>18109359</v>
      </c>
      <c r="I27" s="9">
        <f>SUM(I29:I34)</f>
        <v>18140566</v>
      </c>
    </row>
    <row r="28" spans="1:9" s="10" customFormat="1" ht="28.5">
      <c r="A28" s="24" t="s">
        <v>44</v>
      </c>
      <c r="B28" s="20" t="s">
        <v>37</v>
      </c>
      <c r="C28" s="13">
        <f>C29+C30+C31+C32+C33</f>
        <v>63341228.289999999</v>
      </c>
      <c r="D28" s="13">
        <f>D29+D30+D31+D32</f>
        <v>46561369.850000001</v>
      </c>
      <c r="E28" s="13">
        <f>E29+E30+E31+E32</f>
        <v>25033926</v>
      </c>
      <c r="F28" s="14">
        <f t="shared" si="3"/>
        <v>-38307302.289999999</v>
      </c>
      <c r="G28" s="23">
        <f t="shared" si="4"/>
        <v>-21527443.850000001</v>
      </c>
      <c r="H28" s="13">
        <f>H29+H30+H31+H32</f>
        <v>18109359</v>
      </c>
      <c r="I28" s="13">
        <f>I29+I30+I31+I32</f>
        <v>18140566</v>
      </c>
    </row>
    <row r="29" spans="1:9" s="22" customFormat="1" ht="28.5">
      <c r="A29" s="24" t="s">
        <v>52</v>
      </c>
      <c r="B29" s="21" t="s">
        <v>38</v>
      </c>
      <c r="C29" s="13">
        <v>0</v>
      </c>
      <c r="D29" s="23">
        <v>138490</v>
      </c>
      <c r="E29" s="23">
        <v>0</v>
      </c>
      <c r="F29" s="14">
        <f t="shared" si="3"/>
        <v>0</v>
      </c>
      <c r="G29" s="23">
        <f t="shared" si="4"/>
        <v>-138490</v>
      </c>
      <c r="H29" s="23">
        <v>0</v>
      </c>
      <c r="I29" s="23">
        <v>0</v>
      </c>
    </row>
    <row r="30" spans="1:9" s="22" customFormat="1" ht="28.5">
      <c r="A30" s="24" t="s">
        <v>53</v>
      </c>
      <c r="B30" s="21" t="s">
        <v>39</v>
      </c>
      <c r="C30" s="13">
        <v>62729910.640000001</v>
      </c>
      <c r="D30" s="23">
        <v>45731787.850000001</v>
      </c>
      <c r="E30" s="14">
        <v>24252258</v>
      </c>
      <c r="F30" s="14">
        <f t="shared" si="3"/>
        <v>-38477652.640000001</v>
      </c>
      <c r="G30" s="14">
        <f t="shared" si="4"/>
        <v>-21479529.850000001</v>
      </c>
      <c r="H30" s="14">
        <v>17252258</v>
      </c>
      <c r="I30" s="15">
        <v>17252258</v>
      </c>
    </row>
    <row r="31" spans="1:9" s="22" customFormat="1" ht="28.5">
      <c r="A31" s="24" t="s">
        <v>54</v>
      </c>
      <c r="B31" s="21" t="s">
        <v>40</v>
      </c>
      <c r="C31" s="13">
        <v>574934</v>
      </c>
      <c r="D31" s="23">
        <v>691092</v>
      </c>
      <c r="E31" s="14">
        <v>781668</v>
      </c>
      <c r="F31" s="14">
        <f t="shared" si="3"/>
        <v>206734</v>
      </c>
      <c r="G31" s="14">
        <f t="shared" si="4"/>
        <v>90576</v>
      </c>
      <c r="H31" s="14">
        <v>857101</v>
      </c>
      <c r="I31" s="15">
        <v>888308</v>
      </c>
    </row>
    <row r="32" spans="1:9" s="22" customFormat="1">
      <c r="A32" s="24" t="s">
        <v>55</v>
      </c>
      <c r="B32" s="21" t="s">
        <v>41</v>
      </c>
      <c r="C32" s="13">
        <v>0</v>
      </c>
      <c r="D32" s="23">
        <v>0</v>
      </c>
      <c r="E32" s="14">
        <v>0</v>
      </c>
      <c r="F32" s="14">
        <f t="shared" si="3"/>
        <v>0</v>
      </c>
      <c r="G32" s="14">
        <f t="shared" si="4"/>
        <v>0</v>
      </c>
      <c r="H32" s="14">
        <v>0</v>
      </c>
      <c r="I32" s="14">
        <v>0</v>
      </c>
    </row>
    <row r="33" spans="1:9" s="22" customFormat="1" ht="22.5" customHeight="1">
      <c r="A33" s="24" t="s">
        <v>50</v>
      </c>
      <c r="B33" s="21" t="s">
        <v>51</v>
      </c>
      <c r="C33" s="13">
        <v>36383.65</v>
      </c>
      <c r="D33" s="23">
        <v>56050.9</v>
      </c>
      <c r="E33" s="14">
        <v>0</v>
      </c>
      <c r="F33" s="14">
        <f t="shared" si="3"/>
        <v>-36383.65</v>
      </c>
      <c r="G33" s="14">
        <f t="shared" si="4"/>
        <v>-56050.9</v>
      </c>
      <c r="H33" s="14">
        <v>0</v>
      </c>
      <c r="I33" s="15">
        <v>0</v>
      </c>
    </row>
    <row r="34" spans="1:9" s="22" customFormat="1" ht="38.25" customHeight="1">
      <c r="A34" s="24" t="s">
        <v>45</v>
      </c>
      <c r="B34" s="21" t="s">
        <v>42</v>
      </c>
      <c r="C34" s="13">
        <v>-910774.95</v>
      </c>
      <c r="D34" s="23">
        <v>-499593.1</v>
      </c>
      <c r="E34" s="14">
        <v>0</v>
      </c>
      <c r="F34" s="14">
        <f t="shared" si="3"/>
        <v>910774.95</v>
      </c>
      <c r="G34" s="14">
        <f t="shared" si="4"/>
        <v>499593.1</v>
      </c>
      <c r="H34" s="14">
        <v>0</v>
      </c>
      <c r="I34" s="14">
        <v>0</v>
      </c>
    </row>
  </sheetData>
  <autoFilter ref="A3:I25"/>
  <mergeCells count="2">
    <mergeCell ref="A4:B4"/>
    <mergeCell ref="A1:I1"/>
  </mergeCells>
  <pageMargins left="0.70866141732283472" right="0" top="0.43" bottom="0.31" header="0.2" footer="0.31496062992125984"/>
  <pageSetup paperSize="9" scale="53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админ</cp:lastModifiedBy>
  <cp:lastPrinted>2023-11-13T11:30:42Z</cp:lastPrinted>
  <dcterms:created xsi:type="dcterms:W3CDTF">2016-10-27T13:58:29Z</dcterms:created>
  <dcterms:modified xsi:type="dcterms:W3CDTF">2024-11-15T08:07:27Z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