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1140" windowWidth="2040" windowHeight="1185"/>
  </bookViews>
  <sheets>
    <sheet name="data" sheetId="1" r:id="rId1"/>
  </sheets>
  <definedNames>
    <definedName name="_dep27" localSheetId="0">data!#REF!</definedName>
    <definedName name="_xlnm._FilterDatabase" localSheetId="0" hidden="1">data!$A$3:$I$25</definedName>
    <definedName name="_xlnm.Print_Titles" localSheetId="0">data!$2:$3</definedName>
    <definedName name="_xlnm.Print_Area" localSheetId="0">data!$A$1:$I$34</definedName>
  </definedNames>
  <calcPr calcId="125725"/>
</workbook>
</file>

<file path=xl/calcChain.xml><?xml version="1.0" encoding="utf-8"?>
<calcChain xmlns="http://schemas.openxmlformats.org/spreadsheetml/2006/main">
  <c r="D8" i="1"/>
  <c r="G19"/>
  <c r="G20"/>
  <c r="G21"/>
  <c r="G22"/>
  <c r="G23"/>
  <c r="G24"/>
  <c r="G25"/>
  <c r="G26"/>
  <c r="F21"/>
  <c r="F22"/>
  <c r="F23"/>
  <c r="F24"/>
  <c r="F25"/>
  <c r="F26"/>
  <c r="F13"/>
  <c r="F14"/>
  <c r="F15"/>
  <c r="F16"/>
  <c r="F17"/>
  <c r="F18"/>
  <c r="F19"/>
  <c r="F20"/>
  <c r="G10"/>
  <c r="G11"/>
  <c r="G12"/>
  <c r="G13"/>
  <c r="G15"/>
  <c r="G17"/>
  <c r="G18"/>
  <c r="G8"/>
  <c r="G9"/>
  <c r="G6"/>
  <c r="G7"/>
  <c r="F8"/>
  <c r="F9"/>
  <c r="F10"/>
  <c r="F11"/>
  <c r="F6"/>
  <c r="I28"/>
  <c r="F33"/>
  <c r="G33"/>
  <c r="C5"/>
  <c r="D16" l="1"/>
  <c r="G16" s="1"/>
  <c r="E16"/>
  <c r="E14" s="1"/>
  <c r="H16"/>
  <c r="H14" s="1"/>
  <c r="I16"/>
  <c r="I14" s="1"/>
  <c r="C16"/>
  <c r="C14" s="1"/>
  <c r="D14"/>
  <c r="G14" l="1"/>
  <c r="D5"/>
  <c r="E10"/>
  <c r="H10"/>
  <c r="I10"/>
  <c r="D10"/>
  <c r="E8"/>
  <c r="H8"/>
  <c r="I8"/>
  <c r="C8"/>
  <c r="D6"/>
  <c r="E6"/>
  <c r="H6"/>
  <c r="I6"/>
  <c r="C6"/>
  <c r="I5" l="1"/>
  <c r="H5"/>
  <c r="E5"/>
  <c r="E28"/>
  <c r="I27"/>
  <c r="H27"/>
  <c r="E27"/>
  <c r="H28"/>
  <c r="D28"/>
  <c r="D27"/>
  <c r="C27"/>
  <c r="F12"/>
  <c r="C10"/>
  <c r="G34"/>
  <c r="G32"/>
  <c r="G31"/>
  <c r="G30"/>
  <c r="G29"/>
  <c r="F34"/>
  <c r="F32"/>
  <c r="F31"/>
  <c r="F30"/>
  <c r="F29"/>
  <c r="F7"/>
  <c r="F5" l="1"/>
  <c r="G5"/>
  <c r="F27"/>
  <c r="G28"/>
  <c r="H4"/>
  <c r="E4"/>
  <c r="F28"/>
  <c r="G27"/>
  <c r="I4"/>
  <c r="D4"/>
  <c r="C4"/>
  <c r="G4" l="1"/>
  <c r="F4"/>
</calcChain>
</file>

<file path=xl/sharedStrings.xml><?xml version="1.0" encoding="utf-8"?>
<sst xmlns="http://schemas.openxmlformats.org/spreadsheetml/2006/main" count="80" uniqueCount="80">
  <si>
    <t>Наименование кода классификации доходов бюджетов</t>
  </si>
  <si>
    <t>1</t>
  </si>
  <si>
    <t>2</t>
  </si>
  <si>
    <t>3</t>
  </si>
  <si>
    <t>4</t>
  </si>
  <si>
    <t>5</t>
  </si>
  <si>
    <t>6</t>
  </si>
  <si>
    <t>7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</si>
  <si>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</si>
  <si>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</si>
  <si>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</si>
  <si>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</si>
  <si>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</si>
  <si>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</si>
  <si>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</si>
  <si>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ШТРАФЫ, САНКЦИИ, ВОЗМЕЩЕНИЕ УЩЕРБА</t>
  </si>
  <si>
    <t>Код доходов</t>
  </si>
  <si>
    <t>1 00 00000 00 0000 000</t>
  </si>
  <si>
    <t xml:space="preserve">НАЛОГОВЫЕ И НЕНАЛОГОВЫЕ ДОХОДЫ                                 </t>
  </si>
  <si>
    <t>1 01 00000 00 0000 000</t>
  </si>
  <si>
    <t>1 01 02000 00 0000 000</t>
  </si>
  <si>
    <t xml:space="preserve">Налог на доходы физических лиц </t>
  </si>
  <si>
    <t>1 03 00000 00 0000 000</t>
  </si>
  <si>
    <t>1 03 02000 00 0000 000</t>
  </si>
  <si>
    <t>Акцизы на бензин автомобильный, дизельное топливо и масла для двигательных и карбюр. двигателей</t>
  </si>
  <si>
    <t>1 05 00000 00 0000 000</t>
  </si>
  <si>
    <t>1 08 00000 00 0000 000</t>
  </si>
  <si>
    <t>1 11 00000 00 0000 000</t>
  </si>
  <si>
    <t>1 12 00000 00 0000 000</t>
  </si>
  <si>
    <t>1 13 00000 00 0000 000</t>
  </si>
  <si>
    <t>1 14 00000 00 0000 000</t>
  </si>
  <si>
    <t>ДОХОДЫ ОТ ПРОДАЖИ МАТЕРИАЛЬНЫХ И НЕМАТЕРИАЛЬНЫХ АКТИВОВ</t>
  </si>
  <si>
    <t>1 16 00000 00 0000 000</t>
  </si>
  <si>
    <t>ВСЕГО ДОХОДОВ</t>
  </si>
  <si>
    <t>8</t>
  </si>
  <si>
    <t>9</t>
  </si>
  <si>
    <t>2024 год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</si>
  <si>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</si>
  <si>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</si>
  <si>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</si>
  <si>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</si>
  <si>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</si>
  <si>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</si>
  <si>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 xml:space="preserve">ВОЗВРАТ ОСТАТКОВ СУБСИДИЙ, СУБВЕНЦИЙ И ИНЫХ МЕЖБЮДЖЕТНЫХ ТРАНСФЕРТОВ, ИМЕЮЩИХ ЦЕЛЕВОЕ НАЗНАЧЕНИЕ, ПРОШЛЫХ ЛЕТ </t>
  </si>
  <si>
    <t>2 00 00000 00 0000 000</t>
  </si>
  <si>
    <t>2 02 00000 00 0000 000</t>
  </si>
  <si>
    <t>2 19 00000 00 0000 000</t>
  </si>
  <si>
    <t>2025 год</t>
  </si>
  <si>
    <t>1 05 03000 01 0000 110</t>
  </si>
  <si>
    <t>Единый сельскохозяйственный налог</t>
  </si>
  <si>
    <t>2022 год (факт)</t>
  </si>
  <si>
    <t>2023 год (оценка)</t>
  </si>
  <si>
    <t>отклонение от исполнения 2022 года</t>
  </si>
  <si>
    <t>отклонение от оценки исполнения 2023 года</t>
  </si>
  <si>
    <t>2026 год</t>
  </si>
  <si>
    <t>2 07 00000 00 0000 000</t>
  </si>
  <si>
    <t>Прочие безвозмездные поступления</t>
  </si>
  <si>
    <t>Сведения о доходах  бюджета Брасовского муниципального района на 2024 год и на плановый период 2025 и 2026 годов в сравнении с ожидаемым исполнением за 2023 год и отчетом за 2022 год</t>
  </si>
  <si>
    <t>2 02 10000 00 0000 150</t>
  </si>
  <si>
    <t>2 02 20000 00 0000 150</t>
  </si>
  <si>
    <t>2 02 30000 00 0000 150</t>
  </si>
  <si>
    <t>2 02 40000 00 0000 150</t>
  </si>
  <si>
    <t>1 05 02000 02 0000 000</t>
  </si>
  <si>
    <t>1 05 04000 02 0000 000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</si>
  <si>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</si>
  <si>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</si>
  <si>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1 17 00000 00 0000 000</t>
  </si>
  <si>
    <t xml:space="preserve">  ПРОЧИЕ НЕНАЛОГОВЫЕ ДОХОДЫ</t>
  </si>
  <si>
    <t>1 06 00000 00 0000 000</t>
  </si>
  <si>
    <t xml:space="preserve">  НАЛОГИ НА ИМУЩЕСТВО</t>
  </si>
  <si>
    <t>1 06 01000 00 0000 110</t>
  </si>
  <si>
    <t xml:space="preserve">  Налог на имущество физических лиц</t>
  </si>
  <si>
    <t>1 06 06000 00 0000 110</t>
  </si>
  <si>
    <t xml:space="preserve">  Земельный налог</t>
  </si>
  <si>
    <t>1 06 06030 00 0000 110</t>
  </si>
  <si>
    <t xml:space="preserve">  Земельный налог с организаций</t>
  </si>
  <si>
    <t>1 06 06040 00 0000 110</t>
  </si>
  <si>
    <t xml:space="preserve">  Земельный налог с физических лиц</t>
  </si>
  <si>
    <t>1 09 00000 00 0000 000</t>
  </si>
  <si>
    <t xml:space="preserve">  ЗАДОЛЖЕННОСТЬ И ПЕРЕРАСЧЕТЫ ПО ОТМЕНЕННЫМ НАЛОГАМ, СБОРАМ И ИНЫМ ОБЯЗАТЕЛЬНЫМ ПЛАТЕЖАМ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</si>
</sst>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</font>
    <font>
      <sz val="10"/>
      <name val="Segoe UI"/>
      <family val="2"/>
      <charset val="204"/>
    </font>
    <font>
      <b/>
      <sz val="10"/>
      <name val="Segoe UI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Segoe UI"/>
      <family val="2"/>
      <charset val="204"/>
    </font>
    <font>
      <b/>
      <sz val="10"/>
      <color rgb="FF000000"/>
      <name val="Segoe U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CCCCCC"/>
      </patternFill>
    </fill>
    <fill>
      <patternFill patternType="solid">
        <fgColor rgb="FFE0E0E0"/>
      </patternFill>
    </fill>
    <fill>
      <patternFill patternType="solid">
        <fgColor rgb="FFDCE6F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/>
      <right/>
      <top style="thin">
        <color rgb="FFA6A6A6"/>
      </top>
      <bottom/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/>
      <right/>
      <top style="thin">
        <color rgb="FFB9CDE5"/>
      </top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/>
      <right/>
      <top style="thin">
        <color rgb="FFD9D9D9"/>
      </top>
      <bottom/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53">
    <xf numFmtId="0" fontId="0" fillId="0" borderId="0"/>
    <xf numFmtId="0" fontId="3" fillId="0" borderId="0"/>
    <xf numFmtId="0" fontId="3" fillId="0" borderId="0"/>
    <xf numFmtId="0" fontId="4" fillId="2" borderId="5">
      <alignment vertical="top" shrinkToFit="1"/>
    </xf>
    <xf numFmtId="0" fontId="4" fillId="2" borderId="5">
      <alignment horizontal="left" vertical="top" wrapText="1"/>
    </xf>
    <xf numFmtId="49" fontId="4" fillId="2" borderId="5">
      <alignment horizontal="center" vertical="top" shrinkToFit="1"/>
    </xf>
    <xf numFmtId="4" fontId="4" fillId="2" borderId="5">
      <alignment horizontal="right" vertical="top" shrinkToFit="1"/>
    </xf>
    <xf numFmtId="0" fontId="5" fillId="0" borderId="5">
      <alignment vertical="top" shrinkToFit="1"/>
    </xf>
    <xf numFmtId="0" fontId="5" fillId="0" borderId="5">
      <alignment horizontal="left" vertical="top" wrapText="1"/>
    </xf>
    <xf numFmtId="49" fontId="5" fillId="0" borderId="5">
      <alignment horizontal="center" vertical="top" shrinkToFit="1"/>
    </xf>
    <xf numFmtId="4" fontId="5" fillId="0" borderId="5">
      <alignment horizontal="right" vertical="top" shrinkToFit="1"/>
    </xf>
    <xf numFmtId="0" fontId="5" fillId="0" borderId="6">
      <alignment vertical="top" shrinkToFit="1"/>
    </xf>
    <xf numFmtId="0" fontId="6" fillId="0" borderId="7">
      <alignment horizontal="right" vertical="top" wrapText="1"/>
    </xf>
    <xf numFmtId="0" fontId="6" fillId="0" borderId="0"/>
    <xf numFmtId="0" fontId="6" fillId="0" borderId="0"/>
    <xf numFmtId="0" fontId="3" fillId="0" borderId="0"/>
    <xf numFmtId="0" fontId="6" fillId="3" borderId="0">
      <alignment horizontal="left"/>
    </xf>
    <xf numFmtId="0" fontId="7" fillId="0" borderId="0">
      <alignment horizontal="center" vertical="top"/>
    </xf>
    <xf numFmtId="0" fontId="6" fillId="0" borderId="7">
      <alignment horizontal="right" vertical="top"/>
    </xf>
    <xf numFmtId="49" fontId="8" fillId="4" borderId="8">
      <alignment horizontal="center" vertical="center" wrapText="1"/>
    </xf>
    <xf numFmtId="0" fontId="6" fillId="3" borderId="9">
      <alignment horizontal="left"/>
    </xf>
    <xf numFmtId="49" fontId="9" fillId="0" borderId="10">
      <alignment horizontal="center" vertical="center" wrapText="1"/>
    </xf>
    <xf numFmtId="0" fontId="6" fillId="3" borderId="11">
      <alignment horizontal="left"/>
    </xf>
    <xf numFmtId="0" fontId="9" fillId="5" borderId="12">
      <alignment horizontal="left" vertical="top" wrapText="1"/>
    </xf>
    <xf numFmtId="0" fontId="6" fillId="3" borderId="13">
      <alignment horizontal="left"/>
    </xf>
    <xf numFmtId="0" fontId="9" fillId="2" borderId="14">
      <alignment horizontal="left" vertical="top" wrapText="1"/>
    </xf>
    <xf numFmtId="0" fontId="6" fillId="3" borderId="15">
      <alignment horizontal="left"/>
    </xf>
    <xf numFmtId="0" fontId="10" fillId="0" borderId="14">
      <alignment horizontal="left" vertical="top" wrapText="1"/>
    </xf>
    <xf numFmtId="0" fontId="6" fillId="3" borderId="16">
      <alignment horizontal="left"/>
    </xf>
    <xf numFmtId="0" fontId="6" fillId="0" borderId="17"/>
    <xf numFmtId="0" fontId="6" fillId="0" borderId="0">
      <alignment horizontal="left" vertical="top" wrapText="1"/>
    </xf>
    <xf numFmtId="49" fontId="9" fillId="0" borderId="18">
      <alignment horizontal="center" vertical="center" wrapText="1"/>
    </xf>
    <xf numFmtId="0" fontId="9" fillId="5" borderId="19">
      <alignment horizontal="left" vertical="top" wrapText="1"/>
    </xf>
    <xf numFmtId="0" fontId="9" fillId="2" borderId="5">
      <alignment horizontal="left" vertical="top" wrapText="1"/>
    </xf>
    <xf numFmtId="0" fontId="6" fillId="0" borderId="5">
      <alignment horizontal="left" vertical="top" wrapText="1"/>
    </xf>
    <xf numFmtId="49" fontId="8" fillId="0" borderId="8">
      <alignment horizontal="center" vertical="center" wrapText="1"/>
    </xf>
    <xf numFmtId="0" fontId="8" fillId="0" borderId="8">
      <alignment horizontal="center" vertical="center" wrapText="1"/>
    </xf>
    <xf numFmtId="49" fontId="9" fillId="5" borderId="19">
      <alignment horizontal="center" vertical="top" shrinkToFit="1"/>
    </xf>
    <xf numFmtId="49" fontId="9" fillId="2" borderId="5">
      <alignment horizontal="center" vertical="top" shrinkToFit="1"/>
    </xf>
    <xf numFmtId="49" fontId="6" fillId="0" borderId="5">
      <alignment horizontal="center" vertical="top" shrinkToFit="1"/>
    </xf>
    <xf numFmtId="49" fontId="8" fillId="0" borderId="8">
      <alignment horizontal="center" vertical="center" wrapText="1"/>
    </xf>
    <xf numFmtId="0" fontId="8" fillId="0" borderId="8">
      <alignment horizontal="center" vertical="center"/>
    </xf>
    <xf numFmtId="4" fontId="9" fillId="5" borderId="19">
      <alignment horizontal="right" vertical="top" shrinkToFit="1"/>
    </xf>
    <xf numFmtId="4" fontId="9" fillId="2" borderId="5">
      <alignment horizontal="right" vertical="top" shrinkToFit="1"/>
    </xf>
    <xf numFmtId="4" fontId="6" fillId="0" borderId="5">
      <alignment horizontal="right" vertical="top" shrinkToFit="1"/>
    </xf>
    <xf numFmtId="0" fontId="8" fillId="0" borderId="8">
      <alignment horizontal="center" vertical="center" wrapText="1"/>
    </xf>
    <xf numFmtId="49" fontId="9" fillId="0" borderId="20">
      <alignment horizontal="center" vertical="center" wrapText="1"/>
    </xf>
    <xf numFmtId="0" fontId="9" fillId="5" borderId="21">
      <alignment horizontal="left" vertical="top" wrapText="1"/>
    </xf>
    <xf numFmtId="0" fontId="9" fillId="2" borderId="6">
      <alignment horizontal="left" vertical="top" wrapText="1"/>
    </xf>
    <xf numFmtId="0" fontId="6" fillId="0" borderId="6">
      <alignment horizontal="left" vertical="top" wrapText="1"/>
    </xf>
    <xf numFmtId="49" fontId="11" fillId="0" borderId="22">
      <alignment horizontal="left" shrinkToFit="1"/>
    </xf>
    <xf numFmtId="4" fontId="11" fillId="0" borderId="8">
      <alignment horizontal="right" vertical="center" shrinkToFit="1"/>
    </xf>
    <xf numFmtId="0" fontId="12" fillId="0" borderId="0"/>
  </cellStyleXfs>
  <cellXfs count="34">
    <xf numFmtId="0" fontId="0" fillId="0" borderId="0" xfId="0"/>
    <xf numFmtId="0" fontId="13" fillId="0" borderId="23" xfId="0" applyNumberFormat="1" applyFont="1" applyFill="1" applyBorder="1" applyAlignment="1" applyProtection="1">
      <alignment horizontal="center" vertical="center" wrapText="1"/>
    </xf>
    <xf numFmtId="49" fontId="13" fillId="0" borderId="24" xfId="0" applyNumberFormat="1" applyFont="1" applyFill="1" applyBorder="1" applyAlignment="1" applyProtection="1">
      <alignment horizontal="center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3" fillId="0" borderId="1" xfId="4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49" fontId="13" fillId="0" borderId="2" xfId="31" applyNumberFormat="1" applyFont="1" applyBorder="1" applyAlignment="1" applyProtection="1">
      <alignment horizontal="center" vertical="center" wrapText="1"/>
      <protection locked="0"/>
    </xf>
    <xf numFmtId="0" fontId="14" fillId="6" borderId="2" xfId="32" applyNumberFormat="1" applyFont="1" applyFill="1" applyBorder="1" applyAlignment="1" applyProtection="1">
      <alignment horizontal="center" vertical="center" wrapText="1"/>
      <protection locked="0"/>
    </xf>
    <xf numFmtId="0" fontId="14" fillId="6" borderId="2" xfId="32" applyNumberFormat="1" applyFont="1" applyFill="1" applyBorder="1" applyAlignment="1" applyProtection="1">
      <alignment horizontal="left" vertical="center" wrapText="1"/>
      <protection locked="0"/>
    </xf>
    <xf numFmtId="4" fontId="14" fillId="6" borderId="2" xfId="32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49" fontId="14" fillId="7" borderId="2" xfId="5" applyNumberFormat="1" applyFont="1" applyFill="1" applyBorder="1" applyAlignment="1" applyProtection="1">
      <alignment horizontal="center" vertical="center" shrinkToFit="1"/>
    </xf>
    <xf numFmtId="0" fontId="14" fillId="7" borderId="2" xfId="4" applyNumberFormat="1" applyFont="1" applyFill="1" applyBorder="1" applyAlignment="1" applyProtection="1">
      <alignment horizontal="left" vertical="center" wrapText="1"/>
    </xf>
    <xf numFmtId="4" fontId="1" fillId="8" borderId="2" xfId="52" applyNumberFormat="1" applyFont="1" applyFill="1" applyBorder="1" applyAlignment="1">
      <alignment horizontal="center" vertical="center" wrapText="1"/>
    </xf>
    <xf numFmtId="4" fontId="13" fillId="8" borderId="2" xfId="10" applyNumberFormat="1" applyFont="1" applyFill="1" applyBorder="1" applyAlignment="1" applyProtection="1">
      <alignment horizontal="center" vertical="center" shrinkToFit="1"/>
    </xf>
    <xf numFmtId="4" fontId="13" fillId="8" borderId="2" xfId="11" applyNumberFormat="1" applyFont="1" applyFill="1" applyBorder="1" applyAlignment="1" applyProtection="1">
      <alignment horizontal="center" vertical="center" shrinkToFit="1"/>
    </xf>
    <xf numFmtId="49" fontId="13" fillId="0" borderId="2" xfId="31" applyNumberFormat="1" applyFont="1" applyBorder="1" applyAlignment="1" applyProtection="1">
      <alignment horizontal="left" vertical="center" wrapText="1"/>
      <protection locked="0"/>
    </xf>
    <xf numFmtId="4" fontId="2" fillId="7" borderId="2" xfId="52" applyNumberFormat="1" applyFont="1" applyFill="1" applyBorder="1" applyAlignment="1">
      <alignment horizontal="center" vertical="center" wrapText="1"/>
    </xf>
    <xf numFmtId="4" fontId="14" fillId="7" borderId="2" xfId="10" applyNumberFormat="1" applyFont="1" applyFill="1" applyBorder="1" applyAlignment="1" applyProtection="1">
      <alignment horizontal="center" vertical="center" shrinkToFit="1"/>
    </xf>
    <xf numFmtId="4" fontId="14" fillId="7" borderId="2" xfId="11" applyNumberFormat="1" applyFont="1" applyFill="1" applyBorder="1" applyAlignment="1" applyProtection="1">
      <alignment horizontal="center" vertical="center" shrinkToFit="1"/>
    </xf>
    <xf numFmtId="0" fontId="1" fillId="0" borderId="2" xfId="0" applyFont="1" applyFill="1" applyBorder="1" applyAlignment="1">
      <alignment horizontal="left" vertical="center" wrapText="1"/>
    </xf>
    <xf numFmtId="0" fontId="1" fillId="8" borderId="2" xfId="0" applyFont="1" applyFill="1" applyBorder="1" applyAlignment="1">
      <alignment horizontal="left" vertical="center" wrapText="1"/>
    </xf>
    <xf numFmtId="0" fontId="1" fillId="8" borderId="0" xfId="0" applyFont="1" applyFill="1" applyAlignment="1" applyProtection="1">
      <alignment vertical="center"/>
      <protection locked="0"/>
    </xf>
    <xf numFmtId="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4" fontId="1" fillId="0" borderId="0" xfId="0" applyNumberFormat="1" applyFont="1" applyProtection="1">
      <protection locked="0"/>
    </xf>
    <xf numFmtId="4" fontId="13" fillId="0" borderId="2" xfId="10" applyNumberFormat="1" applyFont="1" applyFill="1" applyBorder="1" applyAlignment="1" applyProtection="1">
      <alignment horizontal="center" vertical="center" shrinkToFit="1"/>
    </xf>
    <xf numFmtId="4" fontId="14" fillId="0" borderId="2" xfId="32" applyNumberFormat="1" applyFont="1" applyFill="1" applyBorder="1" applyAlignment="1" applyProtection="1">
      <alignment horizontal="center" vertical="center" wrapText="1"/>
      <protection locked="0"/>
    </xf>
    <xf numFmtId="4" fontId="14" fillId="8" borderId="2" xfId="10" applyNumberFormat="1" applyFont="1" applyFill="1" applyBorder="1" applyAlignment="1" applyProtection="1">
      <alignment horizontal="center" vertical="center" shrinkToFit="1"/>
    </xf>
    <xf numFmtId="0" fontId="14" fillId="6" borderId="3" xfId="32" applyNumberFormat="1" applyFont="1" applyFill="1" applyBorder="1" applyAlignment="1" applyProtection="1">
      <alignment horizontal="left" vertical="center" wrapText="1"/>
      <protection locked="0"/>
    </xf>
    <xf numFmtId="0" fontId="14" fillId="6" borderId="4" xfId="32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4" fontId="14" fillId="8" borderId="2" xfId="32" applyNumberFormat="1" applyFont="1" applyFill="1" applyBorder="1" applyAlignment="1" applyProtection="1">
      <alignment horizontal="center" vertical="center" wrapText="1"/>
      <protection locked="0"/>
    </xf>
  </cellXfs>
  <cellStyles count="53">
    <cellStyle name="br" xfId="1"/>
    <cellStyle name="col" xfId="2"/>
    <cellStyle name="ex66" xfId="3"/>
    <cellStyle name="ex67" xfId="4"/>
    <cellStyle name="ex68" xfId="5"/>
    <cellStyle name="ex69" xfId="6"/>
    <cellStyle name="ex72" xfId="7"/>
    <cellStyle name="ex73" xfId="8"/>
    <cellStyle name="ex74" xfId="9"/>
    <cellStyle name="ex75" xfId="10"/>
    <cellStyle name="ex76" xfId="11"/>
    <cellStyle name="st39" xfId="12"/>
    <cellStyle name="style0" xfId="13"/>
    <cellStyle name="td" xfId="14"/>
    <cellStyle name="tr" xfId="15"/>
    <cellStyle name="xl21" xfId="16"/>
    <cellStyle name="xl22" xfId="17"/>
    <cellStyle name="xl23" xfId="18"/>
    <cellStyle name="xl24" xfId="19"/>
    <cellStyle name="xl25" xfId="20"/>
    <cellStyle name="xl26" xfId="21"/>
    <cellStyle name="xl27" xfId="22"/>
    <cellStyle name="xl28" xfId="23"/>
    <cellStyle name="xl29" xfId="24"/>
    <cellStyle name="xl30" xfId="25"/>
    <cellStyle name="xl31" xfId="26"/>
    <cellStyle name="xl32" xfId="27"/>
    <cellStyle name="xl33" xfId="28"/>
    <cellStyle name="xl34" xfId="29"/>
    <cellStyle name="xl35" xfId="30"/>
    <cellStyle name="xl36" xfId="31"/>
    <cellStyle name="xl37" xfId="32"/>
    <cellStyle name="xl38" xfId="33"/>
    <cellStyle name="xl39" xfId="34"/>
    <cellStyle name="xl40" xfId="35"/>
    <cellStyle name="xl41" xfId="36"/>
    <cellStyle name="xl42" xfId="37"/>
    <cellStyle name="xl43" xfId="38"/>
    <cellStyle name="xl44" xfId="39"/>
    <cellStyle name="xl45" xfId="40"/>
    <cellStyle name="xl46" xfId="41"/>
    <cellStyle name="xl47" xfId="42"/>
    <cellStyle name="xl48" xfId="43"/>
    <cellStyle name="xl49" xfId="44"/>
    <cellStyle name="xl50" xfId="45"/>
    <cellStyle name="xl51" xfId="46"/>
    <cellStyle name="xl52" xfId="47"/>
    <cellStyle name="xl53" xfId="48"/>
    <cellStyle name="xl54" xfId="49"/>
    <cellStyle name="xl57" xfId="50"/>
    <cellStyle name="xl58" xfId="51"/>
    <cellStyle name="Обычный" xfId="0" builtinId="0"/>
    <cellStyle name="Обычный 2" xfId="5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"/>
  <sheetViews>
    <sheetView tabSelected="1" view="pageBreakPreview" zoomScaleNormal="62" zoomScaleSheetLayoutView="100" workbookViewId="0">
      <pane ySplit="3" topLeftCell="A4" activePane="bottomLeft" state="frozen"/>
      <selection pane="bottomLeft" activeCell="G34" sqref="G34"/>
    </sheetView>
  </sheetViews>
  <sheetFormatPr defaultRowHeight="14.25"/>
  <cols>
    <col min="1" max="1" width="25.85546875" style="25" customWidth="1"/>
    <col min="2" max="2" width="73.7109375" style="10" customWidth="1"/>
    <col min="3" max="3" width="23.140625" style="10" customWidth="1"/>
    <col min="4" max="5" width="23.140625" style="5" customWidth="1"/>
    <col min="6" max="6" width="21.5703125" style="5" customWidth="1"/>
    <col min="7" max="9" width="22" style="5" customWidth="1"/>
    <col min="10" max="11" width="9.140625" style="5"/>
    <col min="12" max="12" width="15.28515625" style="5" bestFit="1" customWidth="1"/>
    <col min="13" max="16384" width="9.140625" style="5"/>
  </cols>
  <sheetData>
    <row r="1" spans="1:12" ht="28.5" customHeight="1">
      <c r="A1" s="32" t="s">
        <v>57</v>
      </c>
      <c r="B1" s="32"/>
      <c r="C1" s="32"/>
      <c r="D1" s="32"/>
      <c r="E1" s="32"/>
      <c r="F1" s="32"/>
      <c r="G1" s="32"/>
      <c r="H1" s="32"/>
      <c r="I1" s="32"/>
    </row>
    <row r="2" spans="1:12" ht="53.25" customHeight="1">
      <c r="A2" s="1" t="s">
        <v>16</v>
      </c>
      <c r="B2" s="2" t="s">
        <v>0</v>
      </c>
      <c r="C2" s="3" t="s">
        <v>50</v>
      </c>
      <c r="D2" s="3" t="s">
        <v>51</v>
      </c>
      <c r="E2" s="4" t="s">
        <v>36</v>
      </c>
      <c r="F2" s="4" t="s">
        <v>52</v>
      </c>
      <c r="G2" s="4" t="s">
        <v>53</v>
      </c>
      <c r="H2" s="4" t="s">
        <v>47</v>
      </c>
      <c r="I2" s="4" t="s">
        <v>54</v>
      </c>
    </row>
    <row r="3" spans="1:12" ht="22.5" customHeight="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34</v>
      </c>
      <c r="I3" s="6" t="s">
        <v>35</v>
      </c>
    </row>
    <row r="4" spans="1:12" ht="30" customHeight="1">
      <c r="A4" s="30" t="s">
        <v>33</v>
      </c>
      <c r="B4" s="31"/>
      <c r="C4" s="9">
        <f>C5+C27</f>
        <v>155307610.90000001</v>
      </c>
      <c r="D4" s="9">
        <f>D5+D27</f>
        <v>104512991.82000001</v>
      </c>
      <c r="E4" s="9">
        <f>E5+E27</f>
        <v>59560206.989999995</v>
      </c>
      <c r="F4" s="9">
        <f>E4-C4</f>
        <v>-95747403.910000011</v>
      </c>
      <c r="G4" s="9">
        <f>E4-D4</f>
        <v>-44952784.830000013</v>
      </c>
      <c r="H4" s="9">
        <f>H5+H27</f>
        <v>55199458</v>
      </c>
      <c r="I4" s="9">
        <f>I5+I27</f>
        <v>57100758</v>
      </c>
    </row>
    <row r="5" spans="1:12" ht="16.5" customHeight="1">
      <c r="A5" s="7" t="s">
        <v>17</v>
      </c>
      <c r="B5" s="8" t="s">
        <v>18</v>
      </c>
      <c r="C5" s="9">
        <f>C6+C8+C10+C19+C21+C22+C23+C24+C25+C26+C14+C20</f>
        <v>47863033.540000007</v>
      </c>
      <c r="D5" s="9">
        <f t="shared" ref="D5:I5" si="0">D6+D8+D10+D19+D21+D22+D23+D24+D25+D26+D14+D20</f>
        <v>32772955</v>
      </c>
      <c r="E5" s="9">
        <f t="shared" si="0"/>
        <v>35952600</v>
      </c>
      <c r="F5" s="9">
        <f t="shared" ref="F5:F6" si="1">E5-C5</f>
        <v>-11910433.540000007</v>
      </c>
      <c r="G5" s="9">
        <f>E5-D5</f>
        <v>3179645</v>
      </c>
      <c r="H5" s="9">
        <f t="shared" si="0"/>
        <v>37947000</v>
      </c>
      <c r="I5" s="9">
        <f t="shared" si="0"/>
        <v>39848300</v>
      </c>
    </row>
    <row r="6" spans="1:12">
      <c r="A6" s="11" t="s">
        <v>19</v>
      </c>
      <c r="B6" s="12" t="s">
        <v>8</v>
      </c>
      <c r="C6" s="17">
        <f>C7</f>
        <v>17471296.190000001</v>
      </c>
      <c r="D6" s="17">
        <f t="shared" ref="D6:I6" si="2">D7</f>
        <v>16030000</v>
      </c>
      <c r="E6" s="17">
        <f t="shared" si="2"/>
        <v>17377000</v>
      </c>
      <c r="F6" s="28">
        <f t="shared" si="1"/>
        <v>-94296.190000001341</v>
      </c>
      <c r="G6" s="33">
        <f>E6-D6</f>
        <v>1347000</v>
      </c>
      <c r="H6" s="17">
        <f t="shared" si="2"/>
        <v>18784000</v>
      </c>
      <c r="I6" s="17">
        <f t="shared" si="2"/>
        <v>20287000</v>
      </c>
    </row>
    <row r="7" spans="1:12">
      <c r="A7" s="6" t="s">
        <v>20</v>
      </c>
      <c r="B7" s="16" t="s">
        <v>21</v>
      </c>
      <c r="C7" s="13">
        <v>17471296.190000001</v>
      </c>
      <c r="D7" s="14">
        <v>16030000</v>
      </c>
      <c r="E7" s="14">
        <v>17377000</v>
      </c>
      <c r="F7" s="14">
        <f t="shared" ref="F7:F34" si="3">E7-C7</f>
        <v>-94296.190000001341</v>
      </c>
      <c r="G7" s="14">
        <f t="shared" ref="G7:G34" si="4">E7-D7</f>
        <v>1347000</v>
      </c>
      <c r="H7" s="14">
        <v>18784000</v>
      </c>
      <c r="I7" s="15">
        <v>20287000</v>
      </c>
    </row>
    <row r="8" spans="1:12" ht="28.5">
      <c r="A8" s="11" t="s">
        <v>22</v>
      </c>
      <c r="B8" s="12" t="s">
        <v>9</v>
      </c>
      <c r="C8" s="17">
        <f>C9</f>
        <v>4148386.19</v>
      </c>
      <c r="D8" s="17">
        <f>D9</f>
        <v>3963630</v>
      </c>
      <c r="E8" s="17">
        <f t="shared" ref="E8:I8" si="5">E9</f>
        <v>3976600</v>
      </c>
      <c r="F8" s="29">
        <f t="shared" si="3"/>
        <v>-171786.18999999994</v>
      </c>
      <c r="G8" s="14">
        <f t="shared" si="4"/>
        <v>12970</v>
      </c>
      <c r="H8" s="17">
        <f t="shared" si="5"/>
        <v>4059000</v>
      </c>
      <c r="I8" s="17">
        <f t="shared" si="5"/>
        <v>4082300</v>
      </c>
    </row>
    <row r="9" spans="1:12" ht="28.5">
      <c r="A9" s="6" t="s">
        <v>23</v>
      </c>
      <c r="B9" s="16" t="s">
        <v>24</v>
      </c>
      <c r="C9" s="13">
        <v>4148386.19</v>
      </c>
      <c r="D9" s="27">
        <v>3963630</v>
      </c>
      <c r="E9" s="14">
        <v>3976600</v>
      </c>
      <c r="F9" s="14">
        <f t="shared" si="3"/>
        <v>-171786.18999999994</v>
      </c>
      <c r="G9" s="14">
        <f t="shared" si="4"/>
        <v>12970</v>
      </c>
      <c r="H9" s="14">
        <v>4059000</v>
      </c>
      <c r="I9" s="15">
        <v>4082300</v>
      </c>
    </row>
    <row r="10" spans="1:12">
      <c r="A10" s="11" t="s">
        <v>25</v>
      </c>
      <c r="B10" s="12" t="s">
        <v>10</v>
      </c>
      <c r="C10" s="17">
        <f>C11+C13+C12</f>
        <v>11589877.689999999</v>
      </c>
      <c r="D10" s="18">
        <f>D11+D13+D12</f>
        <v>-100000</v>
      </c>
      <c r="E10" s="18">
        <f t="shared" ref="E10:I10" si="6">E11+E13+E12</f>
        <v>1481000</v>
      </c>
      <c r="F10" s="29">
        <f t="shared" si="3"/>
        <v>-10108877.689999999</v>
      </c>
      <c r="G10" s="29">
        <f t="shared" si="4"/>
        <v>1581000</v>
      </c>
      <c r="H10" s="18">
        <f t="shared" si="6"/>
        <v>1573000</v>
      </c>
      <c r="I10" s="18">
        <f t="shared" si="6"/>
        <v>1683000</v>
      </c>
    </row>
    <row r="11" spans="1:12">
      <c r="A11" s="6" t="s">
        <v>62</v>
      </c>
      <c r="B11" s="16" t="s">
        <v>64</v>
      </c>
      <c r="C11" s="13">
        <v>0</v>
      </c>
      <c r="D11" s="14">
        <v>0</v>
      </c>
      <c r="E11" s="14">
        <v>0</v>
      </c>
      <c r="F11" s="14">
        <f t="shared" si="3"/>
        <v>0</v>
      </c>
      <c r="G11" s="14">
        <f t="shared" si="4"/>
        <v>0</v>
      </c>
      <c r="H11" s="14">
        <v>0</v>
      </c>
      <c r="I11" s="15">
        <v>0</v>
      </c>
      <c r="L11" s="26"/>
    </row>
    <row r="12" spans="1:12">
      <c r="A12" s="6" t="s">
        <v>48</v>
      </c>
      <c r="B12" s="16" t="s">
        <v>49</v>
      </c>
      <c r="C12" s="13">
        <v>11589877.689999999</v>
      </c>
      <c r="D12" s="14">
        <v>-100000</v>
      </c>
      <c r="E12" s="14">
        <v>1481000</v>
      </c>
      <c r="F12" s="14">
        <f t="shared" si="3"/>
        <v>-10108877.689999999</v>
      </c>
      <c r="G12" s="14">
        <f t="shared" si="4"/>
        <v>1581000</v>
      </c>
      <c r="H12" s="14">
        <v>1573000</v>
      </c>
      <c r="I12" s="15">
        <v>1683000</v>
      </c>
    </row>
    <row r="13" spans="1:12">
      <c r="A13" s="6" t="s">
        <v>63</v>
      </c>
      <c r="B13" s="16" t="s">
        <v>65</v>
      </c>
      <c r="C13" s="13">
        <v>0</v>
      </c>
      <c r="D13" s="14">
        <v>0</v>
      </c>
      <c r="E13" s="14">
        <v>0</v>
      </c>
      <c r="F13" s="14">
        <f t="shared" si="3"/>
        <v>0</v>
      </c>
      <c r="G13" s="14">
        <f t="shared" si="4"/>
        <v>0</v>
      </c>
      <c r="H13" s="14">
        <v>0</v>
      </c>
      <c r="I13" s="15">
        <v>0</v>
      </c>
    </row>
    <row r="14" spans="1:12">
      <c r="A14" s="11" t="s">
        <v>68</v>
      </c>
      <c r="B14" s="12" t="s">
        <v>69</v>
      </c>
      <c r="C14" s="17">
        <f>C15+C16</f>
        <v>11014827.75</v>
      </c>
      <c r="D14" s="17">
        <f t="shared" ref="D14:I14" si="7">D15+D16</f>
        <v>10439921.93</v>
      </c>
      <c r="E14" s="17">
        <f t="shared" si="7"/>
        <v>11415000</v>
      </c>
      <c r="F14" s="29">
        <f t="shared" si="3"/>
        <v>400172.25</v>
      </c>
      <c r="G14" s="29">
        <f t="shared" si="4"/>
        <v>975078.0700000003</v>
      </c>
      <c r="H14" s="17">
        <f t="shared" si="7"/>
        <v>11828000</v>
      </c>
      <c r="I14" s="17">
        <f t="shared" si="7"/>
        <v>12093000</v>
      </c>
    </row>
    <row r="15" spans="1:12">
      <c r="A15" s="11" t="s">
        <v>70</v>
      </c>
      <c r="B15" s="12" t="s">
        <v>71</v>
      </c>
      <c r="C15" s="17">
        <v>5691698.5800000001</v>
      </c>
      <c r="D15" s="18">
        <v>6739000</v>
      </c>
      <c r="E15" s="18">
        <v>7076000</v>
      </c>
      <c r="F15" s="14">
        <f t="shared" si="3"/>
        <v>1384301.42</v>
      </c>
      <c r="G15" s="14">
        <f t="shared" si="4"/>
        <v>337000</v>
      </c>
      <c r="H15" s="18">
        <v>7359000</v>
      </c>
      <c r="I15" s="18">
        <v>7580000</v>
      </c>
    </row>
    <row r="16" spans="1:12">
      <c r="A16" s="11" t="s">
        <v>72</v>
      </c>
      <c r="B16" s="12" t="s">
        <v>73</v>
      </c>
      <c r="C16" s="17">
        <f>C17+C18</f>
        <v>5323129.17</v>
      </c>
      <c r="D16" s="17">
        <f t="shared" ref="D16:I16" si="8">D17+D18</f>
        <v>3700921.93</v>
      </c>
      <c r="E16" s="17">
        <f t="shared" si="8"/>
        <v>4339000</v>
      </c>
      <c r="F16" s="14">
        <f t="shared" si="3"/>
        <v>-984129.16999999993</v>
      </c>
      <c r="G16" s="14">
        <f t="shared" si="4"/>
        <v>638078.06999999983</v>
      </c>
      <c r="H16" s="17">
        <f t="shared" si="8"/>
        <v>4469000</v>
      </c>
      <c r="I16" s="17">
        <f t="shared" si="8"/>
        <v>4513000</v>
      </c>
    </row>
    <row r="17" spans="1:9">
      <c r="A17" s="11" t="s">
        <v>74</v>
      </c>
      <c r="B17" s="12" t="s">
        <v>75</v>
      </c>
      <c r="C17" s="17">
        <v>2283673.64</v>
      </c>
      <c r="D17" s="18">
        <v>885000</v>
      </c>
      <c r="E17" s="18">
        <v>1439000</v>
      </c>
      <c r="F17" s="14">
        <f t="shared" si="3"/>
        <v>-844673.64000000013</v>
      </c>
      <c r="G17" s="14">
        <f t="shared" si="4"/>
        <v>554000</v>
      </c>
      <c r="H17" s="18">
        <v>1540000</v>
      </c>
      <c r="I17" s="18">
        <v>1555000</v>
      </c>
    </row>
    <row r="18" spans="1:9">
      <c r="A18" s="11" t="s">
        <v>76</v>
      </c>
      <c r="B18" s="12" t="s">
        <v>77</v>
      </c>
      <c r="C18" s="17">
        <v>3039455.53</v>
      </c>
      <c r="D18" s="18">
        <v>2815921.93</v>
      </c>
      <c r="E18" s="18">
        <v>2900000</v>
      </c>
      <c r="F18" s="14">
        <f t="shared" si="3"/>
        <v>-139455.5299999998</v>
      </c>
      <c r="G18" s="14">
        <f t="shared" si="4"/>
        <v>84078.069999999832</v>
      </c>
      <c r="H18" s="18">
        <v>2929000</v>
      </c>
      <c r="I18" s="18">
        <v>2958000</v>
      </c>
    </row>
    <row r="19" spans="1:9">
      <c r="A19" s="11" t="s">
        <v>26</v>
      </c>
      <c r="B19" s="12" t="s">
        <v>11</v>
      </c>
      <c r="C19" s="17">
        <v>0</v>
      </c>
      <c r="D19" s="18">
        <v>0</v>
      </c>
      <c r="E19" s="18">
        <v>0</v>
      </c>
      <c r="F19" s="14">
        <f t="shared" si="3"/>
        <v>0</v>
      </c>
      <c r="G19" s="14">
        <f t="shared" si="4"/>
        <v>0</v>
      </c>
      <c r="H19" s="18">
        <v>0</v>
      </c>
      <c r="I19" s="19">
        <v>0</v>
      </c>
    </row>
    <row r="20" spans="1:9" ht="28.5">
      <c r="A20" s="11" t="s">
        <v>78</v>
      </c>
      <c r="B20" s="12" t="s">
        <v>79</v>
      </c>
      <c r="C20" s="17">
        <v>-4586.12</v>
      </c>
      <c r="D20" s="18">
        <v>4078.07</v>
      </c>
      <c r="E20" s="18">
        <v>0</v>
      </c>
      <c r="F20" s="14">
        <f t="shared" si="3"/>
        <v>4586.12</v>
      </c>
      <c r="G20" s="14">
        <f t="shared" si="4"/>
        <v>-4078.07</v>
      </c>
      <c r="H20" s="18">
        <v>0</v>
      </c>
      <c r="I20" s="19">
        <v>0</v>
      </c>
    </row>
    <row r="21" spans="1:9" ht="28.5">
      <c r="A21" s="11" t="s">
        <v>27</v>
      </c>
      <c r="B21" s="12" t="s">
        <v>12</v>
      </c>
      <c r="C21" s="17">
        <v>1246691.75</v>
      </c>
      <c r="D21" s="18">
        <v>1591525</v>
      </c>
      <c r="E21" s="18">
        <v>1403000</v>
      </c>
      <c r="F21" s="29">
        <f t="shared" si="3"/>
        <v>156308.25</v>
      </c>
      <c r="G21" s="29">
        <f t="shared" si="4"/>
        <v>-188525</v>
      </c>
      <c r="H21" s="18">
        <v>1403000</v>
      </c>
      <c r="I21" s="18">
        <v>1403000</v>
      </c>
    </row>
    <row r="22" spans="1:9">
      <c r="A22" s="11" t="s">
        <v>28</v>
      </c>
      <c r="B22" s="12" t="s">
        <v>13</v>
      </c>
      <c r="C22" s="17">
        <v>0</v>
      </c>
      <c r="D22" s="18">
        <v>0</v>
      </c>
      <c r="E22" s="18">
        <v>0</v>
      </c>
      <c r="F22" s="14">
        <f t="shared" si="3"/>
        <v>0</v>
      </c>
      <c r="G22" s="14">
        <f t="shared" si="4"/>
        <v>0</v>
      </c>
      <c r="H22" s="18">
        <v>0</v>
      </c>
      <c r="I22" s="19">
        <v>0</v>
      </c>
    </row>
    <row r="23" spans="1:9" ht="28.5">
      <c r="A23" s="11" t="s">
        <v>29</v>
      </c>
      <c r="B23" s="12" t="s">
        <v>14</v>
      </c>
      <c r="C23" s="17">
        <v>7696.27</v>
      </c>
      <c r="D23" s="18">
        <v>0</v>
      </c>
      <c r="E23" s="18">
        <v>0</v>
      </c>
      <c r="F23" s="14">
        <f t="shared" si="3"/>
        <v>-7696.27</v>
      </c>
      <c r="G23" s="14">
        <f t="shared" si="4"/>
        <v>0</v>
      </c>
      <c r="H23" s="18">
        <v>0</v>
      </c>
      <c r="I23" s="19">
        <v>0</v>
      </c>
    </row>
    <row r="24" spans="1:9">
      <c r="A24" s="11" t="s">
        <v>30</v>
      </c>
      <c r="B24" s="12" t="s">
        <v>31</v>
      </c>
      <c r="C24" s="17">
        <v>2044589.12</v>
      </c>
      <c r="D24" s="18">
        <v>839000</v>
      </c>
      <c r="E24" s="18">
        <v>300000</v>
      </c>
      <c r="F24" s="14">
        <f t="shared" si="3"/>
        <v>-1744589.12</v>
      </c>
      <c r="G24" s="14">
        <f t="shared" si="4"/>
        <v>-539000</v>
      </c>
      <c r="H24" s="18">
        <v>300000</v>
      </c>
      <c r="I24" s="19">
        <v>300000</v>
      </c>
    </row>
    <row r="25" spans="1:9">
      <c r="A25" s="11" t="s">
        <v>32</v>
      </c>
      <c r="B25" s="12" t="s">
        <v>15</v>
      </c>
      <c r="C25" s="17">
        <v>153694.70000000001</v>
      </c>
      <c r="D25" s="18">
        <v>4800</v>
      </c>
      <c r="E25" s="18">
        <v>0</v>
      </c>
      <c r="F25" s="14">
        <f t="shared" si="3"/>
        <v>-153694.70000000001</v>
      </c>
      <c r="G25" s="14">
        <f t="shared" si="4"/>
        <v>-4800</v>
      </c>
      <c r="H25" s="18">
        <v>0</v>
      </c>
      <c r="I25" s="19">
        <v>0</v>
      </c>
    </row>
    <row r="26" spans="1:9">
      <c r="A26" s="11" t="s">
        <v>66</v>
      </c>
      <c r="B26" s="12" t="s">
        <v>67</v>
      </c>
      <c r="C26" s="17">
        <v>190560</v>
      </c>
      <c r="D26" s="18">
        <v>0</v>
      </c>
      <c r="E26" s="18">
        <v>0</v>
      </c>
      <c r="F26" s="14">
        <f t="shared" si="3"/>
        <v>-190560</v>
      </c>
      <c r="G26" s="14">
        <f t="shared" si="4"/>
        <v>0</v>
      </c>
      <c r="H26" s="18">
        <v>0</v>
      </c>
      <c r="I26" s="19">
        <v>0</v>
      </c>
    </row>
    <row r="27" spans="1:9" s="10" customFormat="1" ht="28.5" customHeight="1">
      <c r="A27" s="7" t="s">
        <v>44</v>
      </c>
      <c r="B27" s="8" t="s">
        <v>37</v>
      </c>
      <c r="C27" s="9">
        <f>SUM(C29:C34)</f>
        <v>107444577.36</v>
      </c>
      <c r="D27" s="9">
        <f>SUM(D29:D34)</f>
        <v>71740036.820000008</v>
      </c>
      <c r="E27" s="9">
        <f>SUM(E29:E34)</f>
        <v>23607606.989999998</v>
      </c>
      <c r="F27" s="9">
        <f t="shared" si="3"/>
        <v>-83836970.370000005</v>
      </c>
      <c r="G27" s="9">
        <f t="shared" si="4"/>
        <v>-48132429.830000013</v>
      </c>
      <c r="H27" s="9">
        <f>SUM(H29:H34)</f>
        <v>17252458</v>
      </c>
      <c r="I27" s="9">
        <f>SUM(I29:I34)</f>
        <v>17252458</v>
      </c>
    </row>
    <row r="28" spans="1:9" s="10" customFormat="1" ht="28.5">
      <c r="A28" s="24" t="s">
        <v>45</v>
      </c>
      <c r="B28" s="20" t="s">
        <v>38</v>
      </c>
      <c r="C28" s="13">
        <v>107444577.36</v>
      </c>
      <c r="D28" s="13">
        <f>D29+D30+D31+D32</f>
        <v>72614428.120000005</v>
      </c>
      <c r="E28" s="13">
        <f>E29+E30+E31+E32</f>
        <v>23607606.989999998</v>
      </c>
      <c r="F28" s="14">
        <f t="shared" si="3"/>
        <v>-83836970.370000005</v>
      </c>
      <c r="G28" s="23">
        <f t="shared" si="4"/>
        <v>-49006821.13000001</v>
      </c>
      <c r="H28" s="13">
        <f>H29+H30+H31+H32</f>
        <v>17252458</v>
      </c>
      <c r="I28" s="13">
        <f>I29+I30+I31+I32</f>
        <v>17252458</v>
      </c>
    </row>
    <row r="29" spans="1:9" s="22" customFormat="1" ht="28.5">
      <c r="A29" s="24" t="s">
        <v>58</v>
      </c>
      <c r="B29" s="21" t="s">
        <v>39</v>
      </c>
      <c r="C29" s="13">
        <v>8233740</v>
      </c>
      <c r="D29" s="23">
        <v>0</v>
      </c>
      <c r="E29" s="23">
        <v>0</v>
      </c>
      <c r="F29" s="14">
        <f t="shared" si="3"/>
        <v>-8233740</v>
      </c>
      <c r="G29" s="23">
        <f t="shared" si="4"/>
        <v>0</v>
      </c>
      <c r="H29" s="23">
        <v>0</v>
      </c>
      <c r="I29" s="23">
        <v>0</v>
      </c>
    </row>
    <row r="30" spans="1:9" s="22" customFormat="1" ht="28.5">
      <c r="A30" s="24" t="s">
        <v>59</v>
      </c>
      <c r="B30" s="21" t="s">
        <v>40</v>
      </c>
      <c r="C30" s="13">
        <v>98692118.920000002</v>
      </c>
      <c r="D30" s="23">
        <v>72039494.120000005</v>
      </c>
      <c r="E30" s="14">
        <v>23607406.989999998</v>
      </c>
      <c r="F30" s="14">
        <f t="shared" si="3"/>
        <v>-75084711.930000007</v>
      </c>
      <c r="G30" s="14">
        <f t="shared" si="4"/>
        <v>-48432087.13000001</v>
      </c>
      <c r="H30" s="14">
        <v>17252258</v>
      </c>
      <c r="I30" s="15">
        <v>17252258</v>
      </c>
    </row>
    <row r="31" spans="1:9" s="22" customFormat="1" ht="28.5">
      <c r="A31" s="24" t="s">
        <v>60</v>
      </c>
      <c r="B31" s="21" t="s">
        <v>41</v>
      </c>
      <c r="C31" s="13">
        <v>503077</v>
      </c>
      <c r="D31" s="23">
        <v>574934</v>
      </c>
      <c r="E31" s="14">
        <v>200</v>
      </c>
      <c r="F31" s="14">
        <f t="shared" si="3"/>
        <v>-502877</v>
      </c>
      <c r="G31" s="14">
        <f t="shared" si="4"/>
        <v>-574734</v>
      </c>
      <c r="H31" s="14">
        <v>200</v>
      </c>
      <c r="I31" s="15">
        <v>200</v>
      </c>
    </row>
    <row r="32" spans="1:9" s="22" customFormat="1">
      <c r="A32" s="24" t="s">
        <v>61</v>
      </c>
      <c r="B32" s="21" t="s">
        <v>42</v>
      </c>
      <c r="C32" s="13">
        <v>0</v>
      </c>
      <c r="D32" s="23">
        <v>0</v>
      </c>
      <c r="E32" s="14">
        <v>0</v>
      </c>
      <c r="F32" s="14">
        <f t="shared" si="3"/>
        <v>0</v>
      </c>
      <c r="G32" s="14">
        <f t="shared" si="4"/>
        <v>0</v>
      </c>
      <c r="H32" s="14">
        <v>0</v>
      </c>
      <c r="I32" s="14">
        <v>0</v>
      </c>
    </row>
    <row r="33" spans="1:9" s="22" customFormat="1" ht="22.5" customHeight="1">
      <c r="A33" s="24" t="s">
        <v>55</v>
      </c>
      <c r="B33" s="21" t="s">
        <v>56</v>
      </c>
      <c r="C33" s="13">
        <v>15641.44</v>
      </c>
      <c r="D33" s="23">
        <v>36383.65</v>
      </c>
      <c r="E33" s="14">
        <v>0</v>
      </c>
      <c r="F33" s="14">
        <f t="shared" si="3"/>
        <v>-15641.44</v>
      </c>
      <c r="G33" s="14">
        <f t="shared" si="4"/>
        <v>-36383.65</v>
      </c>
      <c r="H33" s="14">
        <v>0</v>
      </c>
      <c r="I33" s="15">
        <v>0</v>
      </c>
    </row>
    <row r="34" spans="1:9" s="22" customFormat="1" ht="38.25" customHeight="1">
      <c r="A34" s="24" t="s">
        <v>46</v>
      </c>
      <c r="B34" s="21" t="s">
        <v>43</v>
      </c>
      <c r="C34" s="13"/>
      <c r="D34" s="23">
        <v>-910774.95</v>
      </c>
      <c r="E34" s="14">
        <v>0</v>
      </c>
      <c r="F34" s="14">
        <f t="shared" si="3"/>
        <v>0</v>
      </c>
      <c r="G34" s="14">
        <f t="shared" si="4"/>
        <v>910774.95</v>
      </c>
      <c r="H34" s="14">
        <v>0</v>
      </c>
      <c r="I34" s="14">
        <v>0</v>
      </c>
    </row>
  </sheetData>
  <autoFilter ref="A3:I25"/>
  <mergeCells count="2">
    <mergeCell ref="A4:B4"/>
    <mergeCell ref="A1:I1"/>
  </mergeCells>
  <pageMargins left="0.70866141732283472" right="0" top="0.43" bottom="0.31" header="0.2" footer="0.31496062992125984"/>
  <pageSetup paperSize="9" scale="53" fitToHeight="0" orientation="landscape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8EBEA318-CDE4-4148-BD5E-D8345B29D3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Гузненок</dc:creator>
  <cp:lastModifiedBy>админ</cp:lastModifiedBy>
  <cp:lastPrinted>2023-11-13T11:30:42Z</cp:lastPrinted>
  <dcterms:created xsi:type="dcterms:W3CDTF">2016-10-27T13:58:29Z</dcterms:created>
  <dcterms:modified xsi:type="dcterms:W3CDTF">2023-11-13T13:54:11Z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C:\Users\guznenok\AppData\Local\Кейсистемс\Бюджет-КС\ReportManager\reestr_dohod_32.xls</vt:lpwstr>
  </property>
</Properties>
</file>